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1580"/>
  </bookViews>
  <sheets>
    <sheet name="計算用" sheetId="5" r:id="rId1"/>
    <sheet name="FCC鉄の例" sheetId="4" r:id="rId2"/>
  </sheets>
  <calcPr calcId="144525"/>
</workbook>
</file>

<file path=xl/sharedStrings.xml><?xml version="1.0" encoding="utf-8"?>
<sst xmlns="http://schemas.openxmlformats.org/spreadsheetml/2006/main" count="66" uniqueCount="39">
  <si>
    <t>汎用回折強度計算シート</t>
  </si>
  <si>
    <t>l</t>
  </si>
  <si>
    <t>←波長を変えたければココをいじる。単位はÅ</t>
  </si>
  <si>
    <t>hkl</t>
  </si>
  <si>
    <t>2q/°</t>
  </si>
  <si>
    <t>q/°</t>
  </si>
  <si>
    <t>LP因子</t>
  </si>
  <si>
    <t>k</t>
  </si>
  <si>
    <t>f</t>
  </si>
  <si>
    <t>F</t>
  </si>
  <si>
    <t>消滅</t>
  </si>
  <si>
    <r>
      <rPr>
        <sz val="14"/>
        <color theme="1"/>
        <rFont val="ＭＳ Ｐゴシック"/>
        <charset val="134"/>
        <scheme val="minor"/>
      </rPr>
      <t>F</t>
    </r>
    <r>
      <rPr>
        <vertAlign val="superscript"/>
        <sz val="14"/>
        <color theme="1"/>
        <rFont val="ＭＳ Ｐゴシック"/>
        <charset val="134"/>
        <scheme val="minor"/>
      </rPr>
      <t>2</t>
    </r>
  </si>
  <si>
    <t>m</t>
  </si>
  <si>
    <t>Int</t>
  </si>
  <si>
    <t>相対強度</t>
  </si>
  <si>
    <r>
      <rPr>
        <sz val="14"/>
        <color theme="1"/>
        <rFont val="ＭＳ Ｐゴシック"/>
        <charset val="134"/>
        <scheme val="minor"/>
      </rPr>
      <t>背景が薄青部とF</t>
    </r>
    <r>
      <rPr>
        <vertAlign val="superscript"/>
        <sz val="14"/>
        <color theme="1"/>
        <rFont val="ＭＳ Ｐゴシック"/>
        <charset val="134"/>
        <scheme val="minor"/>
      </rPr>
      <t>2</t>
    </r>
    <r>
      <rPr>
        <sz val="14"/>
        <color theme="1"/>
        <rFont val="ＭＳ Ｐゴシック"/>
        <charset val="134"/>
        <scheme val="minor"/>
      </rPr>
      <t>を入力</t>
    </r>
  </si>
  <si>
    <r>
      <rPr>
        <sz val="14"/>
        <color theme="1"/>
        <rFont val="ＭＳ Ｐゴシック"/>
        <charset val="134"/>
        <scheme val="minor"/>
      </rPr>
      <t>黄色部分：重要なのはF</t>
    </r>
    <r>
      <rPr>
        <vertAlign val="superscript"/>
        <sz val="14"/>
        <color theme="1"/>
        <rFont val="ＭＳ Ｐゴシック"/>
        <charset val="134"/>
        <scheme val="minor"/>
      </rPr>
      <t>2</t>
    </r>
    <r>
      <rPr>
        <sz val="14"/>
        <color theme="1"/>
        <rFont val="ＭＳ Ｐゴシック"/>
        <charset val="134"/>
        <scheme val="minor"/>
      </rPr>
      <t>だけ。ケースバイケースで式を工夫すること</t>
    </r>
  </si>
  <si>
    <r>
      <rPr>
        <sz val="14"/>
        <color theme="1"/>
        <rFont val="ＭＳ Ｐゴシック"/>
        <charset val="134"/>
        <scheme val="minor"/>
      </rPr>
      <t>hkl、2</t>
    </r>
    <r>
      <rPr>
        <i/>
        <sz val="14"/>
        <color theme="1"/>
        <rFont val="Symbol"/>
        <charset val="134"/>
      </rPr>
      <t>q</t>
    </r>
  </si>
  <si>
    <t>他で計算して入力</t>
  </si>
  <si>
    <t>カリティのテキスト付録の表から内挿で求める</t>
  </si>
  <si>
    <r>
      <rPr>
        <sz val="14"/>
        <color theme="1"/>
        <rFont val="ＭＳ Ｐゴシック"/>
        <charset val="134"/>
        <scheme val="minor"/>
      </rPr>
      <t>F</t>
    </r>
    <r>
      <rPr>
        <vertAlign val="superscript"/>
        <sz val="14"/>
        <color theme="1"/>
        <rFont val="ＭＳ Ｐゴシック"/>
        <charset val="134"/>
        <scheme val="minor"/>
      </rPr>
      <t xml:space="preserve">2 </t>
    </r>
    <r>
      <rPr>
        <sz val="14"/>
        <color theme="1"/>
        <rFont val="ＭＳ Ｐゴシック"/>
        <charset val="134"/>
        <scheme val="minor"/>
      </rPr>
      <t>が得られるなら、f、Fおよび消滅則は特に必要ない</t>
    </r>
  </si>
  <si>
    <t>等価な{hkl}面の数</t>
  </si>
  <si>
    <t>最大のものを100として計算(数式は自分で作成すること)</t>
  </si>
  <si>
    <t>γ鉄の回折強度計算</t>
  </si>
  <si>
    <t>2q</t>
  </si>
  <si>
    <t>q</t>
  </si>
  <si>
    <t>100</t>
  </si>
  <si>
    <t>110</t>
  </si>
  <si>
    <t>111</t>
  </si>
  <si>
    <t>200</t>
  </si>
  <si>
    <t>210</t>
  </si>
  <si>
    <t>211</t>
  </si>
  <si>
    <t>220</t>
  </si>
  <si>
    <t>221</t>
  </si>
  <si>
    <t>310</t>
  </si>
  <si>
    <t>311</t>
  </si>
  <si>
    <t>最大のものを探してそれを100として計算</t>
  </si>
  <si>
    <t>鉄の原子散乱因子(カリティ本の付録より)</t>
  </si>
  <si>
    <r>
      <rPr>
        <i/>
        <sz val="14"/>
        <color theme="1"/>
        <rFont val="Times New Roman"/>
        <charset val="134"/>
      </rPr>
      <t>k</t>
    </r>
    <r>
      <rPr>
        <sz val="14"/>
        <color theme="1"/>
        <rFont val="ＭＳ Ｐゴシック"/>
        <charset val="134"/>
        <scheme val="minor"/>
      </rPr>
      <t>(Å-1)</t>
    </r>
  </si>
</sst>
</file>

<file path=xl/styles.xml><?xml version="1.0" encoding="utf-8"?>
<styleSheet xmlns="http://schemas.openxmlformats.org/spreadsheetml/2006/main">
  <numFmts count="9">
    <numFmt numFmtId="176" formatCode="0.0_ "/>
    <numFmt numFmtId="177" formatCode="0_ "/>
    <numFmt numFmtId="178" formatCode="0.000_ "/>
    <numFmt numFmtId="179" formatCode="_-&quot;\&quot;* #,##0.00_-\ ;\-&quot;\&quot;* #,##0.00_-\ ;_-&quot;\&quot;* &quot;-&quot;??_-\ ;_-@_-"/>
    <numFmt numFmtId="43" formatCode="_ * #,##0.00_ ;_ * \-#,##0.00_ ;_ * &quot;-&quot;??_ ;_ @_ "/>
    <numFmt numFmtId="180" formatCode="0.00_ "/>
    <numFmt numFmtId="181" formatCode="_ * #,##0_ ;_ * \-#,##0_ ;_ * &quot;-&quot;??_ ;_ @_ "/>
    <numFmt numFmtId="182" formatCode="0.0000_ "/>
    <numFmt numFmtId="183" formatCode="_-&quot;\&quot;* #,##0_-\ ;\-&quot;\&quot;* #,##0_-\ ;_-&quot;\&quot;* &quot;-&quot;??_-\ ;_-@_-"/>
  </numFmts>
  <fonts count="28">
    <font>
      <sz val="11"/>
      <color theme="1"/>
      <name val="ＭＳ Ｐゴシック"/>
      <charset val="134"/>
      <scheme val="minor"/>
    </font>
    <font>
      <sz val="14"/>
      <color theme="1"/>
      <name val="ＭＳ Ｐゴシック"/>
      <charset val="134"/>
      <scheme val="minor"/>
    </font>
    <font>
      <sz val="14"/>
      <color theme="1"/>
      <name val="Symbol"/>
      <charset val="134"/>
    </font>
    <font>
      <sz val="14"/>
      <color theme="1"/>
      <name val="Symbol"/>
      <charset val="2"/>
    </font>
    <font>
      <i/>
      <sz val="14"/>
      <color theme="1"/>
      <name val="Symbol"/>
      <charset val="134"/>
    </font>
    <font>
      <i/>
      <sz val="14"/>
      <color theme="1"/>
      <name val="Times New Roman"/>
      <charset val="134"/>
    </font>
    <font>
      <sz val="14"/>
      <color rgb="FFFF0000"/>
      <name val="ＭＳ Ｐゴシック"/>
      <charset val="134"/>
      <scheme val="minor"/>
    </font>
    <font>
      <sz val="14"/>
      <color rgb="FF7030A0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vertAlign val="superscript"/>
      <sz val="14"/>
      <color theme="1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8" borderId="17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2" borderId="1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3" borderId="1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" fillId="2" borderId="3" xfId="0" applyNumberFormat="1" applyFont="1" applyFill="1" applyBorder="1">
      <alignment vertical="center"/>
    </xf>
    <xf numFmtId="178" fontId="1" fillId="2" borderId="4" xfId="0" applyNumberFormat="1" applyFont="1" applyFill="1" applyBorder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49" fontId="1" fillId="2" borderId="5" xfId="0" applyNumberFormat="1" applyFont="1" applyFill="1" applyBorder="1">
      <alignment vertical="center"/>
    </xf>
    <xf numFmtId="178" fontId="1" fillId="2" borderId="6" xfId="0" applyNumberFormat="1" applyFont="1" applyFill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vertical="center"/>
    </xf>
    <xf numFmtId="0" fontId="5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82" fontId="1" fillId="0" borderId="4" xfId="0" applyNumberFormat="1" applyFont="1" applyBorder="1" applyAlignment="1">
      <alignment horizontal="right" vertical="center"/>
    </xf>
    <xf numFmtId="180" fontId="1" fillId="3" borderId="4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182" fontId="1" fillId="0" borderId="6" xfId="0" applyNumberFormat="1" applyFont="1" applyBorder="1" applyAlignment="1">
      <alignment horizontal="right" vertical="center"/>
    </xf>
    <xf numFmtId="180" fontId="1" fillId="3" borderId="6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標準" xfId="0" builtinId="0"/>
    <cellStyle name="40% - アクセント 6" xfId="1" builtinId="51"/>
    <cellStyle name="60% - アクセント 5" xfId="2" builtinId="48"/>
    <cellStyle name="60% - アクセント 4" xfId="3" builtinId="44"/>
    <cellStyle name="アクセント 5" xfId="4" builtinId="45"/>
    <cellStyle name="Comma [0]" xfId="5" builtinId="6"/>
    <cellStyle name="アウトプット" xfId="6" builtinId="21"/>
    <cellStyle name="40% - アクセント 4" xfId="7" builtinId="43"/>
    <cellStyle name="20% - アクセント 4" xfId="8" builtinId="42"/>
    <cellStyle name="アクセント 4" xfId="9" builtinId="41"/>
    <cellStyle name="40% - アクセント 3" xfId="10" builtinId="39"/>
    <cellStyle name="タイトル" xfId="11" builtinId="15"/>
    <cellStyle name="20% - アクセント 3" xfId="12" builtinId="38"/>
    <cellStyle name="60% - アクセント 2" xfId="13" builtinId="36"/>
    <cellStyle name="説明性テキスト" xfId="14" builtinId="53"/>
    <cellStyle name="20% - アクセント 2" xfId="15" builtinId="34"/>
    <cellStyle name="アクセント 1" xfId="16" builtinId="29"/>
    <cellStyle name="40% - アクセント 1" xfId="17" builtinId="31"/>
    <cellStyle name="パーセント" xfId="18" builtinId="5"/>
    <cellStyle name="集計" xfId="19" builtinId="25"/>
    <cellStyle name="60% - アクセント 3" xfId="20" builtinId="40"/>
    <cellStyle name="通貨" xfId="21" builtinId="4"/>
    <cellStyle name="リンクされたセル" xfId="22" builtinId="24"/>
    <cellStyle name="20% - アクセント 1" xfId="23" builtinId="30"/>
    <cellStyle name="セルの確認" xfId="24" builtinId="23"/>
    <cellStyle name="タイトル 3" xfId="25" builtinId="18"/>
    <cellStyle name="タイトル 2" xfId="26" builtinId="17"/>
    <cellStyle name="中間色" xfId="27" builtinId="28"/>
    <cellStyle name="タイトル 1" xfId="28" builtinId="16"/>
    <cellStyle name="ノート" xfId="29" builtinId="10"/>
    <cellStyle name="タイトル 4" xfId="30" builtinId="19"/>
    <cellStyle name="アクセント 2" xfId="31" builtinId="33"/>
    <cellStyle name="訪問済ハイパーリンク" xfId="32" builtinId="9"/>
    <cellStyle name="Currency [0]" xfId="33" builtinId="7"/>
    <cellStyle name="40% - アクセント 5" xfId="34" builtinId="47"/>
    <cellStyle name="計算" xfId="35" builtinId="22"/>
    <cellStyle name="アクセント 6" xfId="36" builtinId="49"/>
    <cellStyle name="ハイパーリンク" xfId="37" builtinId="8"/>
    <cellStyle name="アクセント 3" xfId="38" builtinId="37"/>
    <cellStyle name="40% - アクセント 2" xfId="39" builtinId="35"/>
    <cellStyle name="60% - アクセント 6" xfId="40" builtinId="52"/>
    <cellStyle name="悪い" xfId="41" builtinId="27"/>
    <cellStyle name="インプット" xfId="42" builtinId="20"/>
    <cellStyle name="60% - アクセント 1" xfId="43" builtinId="32"/>
    <cellStyle name="20% - アクセント 6" xfId="44" builtinId="50"/>
    <cellStyle name="良い" xfId="45" builtinId="26"/>
    <cellStyle name="桁区切り" xfId="46" builtinId="3"/>
    <cellStyle name="20% - アクセント 5" xfId="47" builtinId="46"/>
    <cellStyle name="警告テキスト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39"/>
  <sheetViews>
    <sheetView tabSelected="1" workbookViewId="0">
      <selection activeCell="D4" sqref="D4"/>
    </sheetView>
  </sheetViews>
  <sheetFormatPr defaultColWidth="9.14285714285714" defaultRowHeight="17.25"/>
  <cols>
    <col min="1" max="1" width="2.28571428571429" style="1" customWidth="1"/>
    <col min="2" max="2" width="4.42857142857143" style="1" customWidth="1"/>
    <col min="3" max="3" width="12" style="1" customWidth="1"/>
    <col min="4" max="4" width="9.28571428571429" style="1" customWidth="1"/>
    <col min="5" max="5" width="9.42857142857143" style="1" customWidth="1"/>
    <col min="6" max="6" width="11.2857142857143" style="1" customWidth="1"/>
    <col min="7" max="7" width="6.71428571428571" style="1" customWidth="1"/>
    <col min="8" max="9" width="7.28571428571429" style="1" customWidth="1"/>
    <col min="10" max="10" width="9.28571428571429" style="1" customWidth="1"/>
    <col min="11" max="11" width="3.85714285714286" style="1" customWidth="1"/>
    <col min="12" max="12" width="9.14285714285714" style="1" customWidth="1"/>
    <col min="13" max="13" width="12.1428571428571" style="1" customWidth="1"/>
    <col min="14" max="16384" width="9.14285714285714" style="1"/>
  </cols>
  <sheetData>
    <row r="2" s="1" customFormat="1" spans="5:9">
      <c r="E2" s="13" t="s">
        <v>0</v>
      </c>
      <c r="F2" s="13"/>
      <c r="G2" s="13"/>
      <c r="H2" s="13"/>
      <c r="I2" s="13"/>
    </row>
    <row r="3" s="1" customFormat="1" ht="18" spans="2:4">
      <c r="B3" s="2" t="s">
        <v>1</v>
      </c>
      <c r="C3" s="39">
        <v>1.54056</v>
      </c>
      <c r="D3" s="1" t="s">
        <v>2</v>
      </c>
    </row>
    <row r="4" s="1" customFormat="1" ht="18"/>
    <row r="5" s="1" customFormat="1" ht="18" spans="2:13">
      <c r="B5" s="3" t="s">
        <v>3</v>
      </c>
      <c r="C5" s="4" t="s">
        <v>4</v>
      </c>
      <c r="D5" s="5" t="s">
        <v>5</v>
      </c>
      <c r="E5" s="22" t="s">
        <v>6</v>
      </c>
      <c r="F5" s="23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2" t="s">
        <v>12</v>
      </c>
      <c r="L5" s="31" t="s">
        <v>13</v>
      </c>
      <c r="M5" s="36" t="s">
        <v>14</v>
      </c>
    </row>
    <row r="6" s="1" customFormat="1" spans="2:13">
      <c r="B6" s="6"/>
      <c r="C6" s="7"/>
      <c r="D6" s="8">
        <f t="shared" ref="D6:D15" si="0">C6/2</f>
        <v>0</v>
      </c>
      <c r="E6" s="25" t="e">
        <f t="shared" ref="E6:E15" si="1">(1+COS(C6/180*3.1415927)*COS(C6/180*3.1415927))/COS(D6/180*3.1415927)/SIN(D6/180*3.1415927)/SIN(D6/180*3.1415927)</f>
        <v>#DIV/0!</v>
      </c>
      <c r="F6" s="25">
        <f>SIN(D6/180*3.1415927)/$C$3</f>
        <v>0</v>
      </c>
      <c r="G6" s="26"/>
      <c r="H6" s="27"/>
      <c r="I6" s="27"/>
      <c r="J6" s="26"/>
      <c r="K6" s="32"/>
      <c r="L6" s="33" t="e">
        <f t="shared" ref="L6:L15" si="2">E6*J6*K6</f>
        <v>#DIV/0!</v>
      </c>
      <c r="M6" s="37" t="e">
        <f t="shared" ref="M6:M15" si="3">L6/$L$8*100</f>
        <v>#DIV/0!</v>
      </c>
    </row>
    <row r="7" s="1" customFormat="1" spans="2:13">
      <c r="B7" s="6"/>
      <c r="C7" s="7"/>
      <c r="D7" s="8">
        <f t="shared" si="0"/>
        <v>0</v>
      </c>
      <c r="E7" s="25" t="e">
        <f t="shared" si="1"/>
        <v>#DIV/0!</v>
      </c>
      <c r="F7" s="25">
        <f>SIN(D7/180*3.1415927)/$C$3</f>
        <v>0</v>
      </c>
      <c r="G7" s="26"/>
      <c r="H7" s="27"/>
      <c r="I7" s="27"/>
      <c r="J7" s="26"/>
      <c r="K7" s="32"/>
      <c r="L7" s="33" t="e">
        <f t="shared" si="2"/>
        <v>#DIV/0!</v>
      </c>
      <c r="M7" s="37" t="e">
        <f t="shared" si="3"/>
        <v>#DIV/0!</v>
      </c>
    </row>
    <row r="8" s="1" customFormat="1" spans="2:13">
      <c r="B8" s="6"/>
      <c r="C8" s="7"/>
      <c r="D8" s="8">
        <f t="shared" si="0"/>
        <v>0</v>
      </c>
      <c r="E8" s="25" t="e">
        <f t="shared" si="1"/>
        <v>#DIV/0!</v>
      </c>
      <c r="F8" s="25">
        <f>SIN(D8/180*3.1415927)/$C$3</f>
        <v>0</v>
      </c>
      <c r="G8" s="26"/>
      <c r="H8" s="27"/>
      <c r="I8" s="27"/>
      <c r="J8" s="26"/>
      <c r="K8" s="32"/>
      <c r="L8" s="33" t="e">
        <f t="shared" si="2"/>
        <v>#DIV/0!</v>
      </c>
      <c r="M8" s="37" t="e">
        <f t="shared" si="3"/>
        <v>#DIV/0!</v>
      </c>
    </row>
    <row r="9" s="1" customFormat="1" spans="2:13">
      <c r="B9" s="6"/>
      <c r="C9" s="7"/>
      <c r="D9" s="8">
        <f t="shared" si="0"/>
        <v>0</v>
      </c>
      <c r="E9" s="25" t="e">
        <f t="shared" si="1"/>
        <v>#DIV/0!</v>
      </c>
      <c r="F9" s="25">
        <f>SIN(D9/180*3.1415927)/$C$3</f>
        <v>0</v>
      </c>
      <c r="G9" s="26"/>
      <c r="H9" s="27"/>
      <c r="I9" s="27"/>
      <c r="J9" s="26"/>
      <c r="K9" s="32"/>
      <c r="L9" s="33" t="e">
        <f t="shared" si="2"/>
        <v>#DIV/0!</v>
      </c>
      <c r="M9" s="37" t="e">
        <f t="shared" si="3"/>
        <v>#DIV/0!</v>
      </c>
    </row>
    <row r="10" s="1" customFormat="1" spans="2:13">
      <c r="B10" s="6"/>
      <c r="C10" s="7"/>
      <c r="D10" s="8">
        <f t="shared" si="0"/>
        <v>0</v>
      </c>
      <c r="E10" s="25" t="e">
        <f t="shared" si="1"/>
        <v>#DIV/0!</v>
      </c>
      <c r="F10" s="25">
        <f>SIN(D10/180*3.1415927)/$C$3</f>
        <v>0</v>
      </c>
      <c r="G10" s="26"/>
      <c r="H10" s="27"/>
      <c r="I10" s="27"/>
      <c r="J10" s="26"/>
      <c r="K10" s="32"/>
      <c r="L10" s="33" t="e">
        <f t="shared" si="2"/>
        <v>#DIV/0!</v>
      </c>
      <c r="M10" s="37" t="e">
        <f t="shared" si="3"/>
        <v>#DIV/0!</v>
      </c>
    </row>
    <row r="11" s="1" customFormat="1" spans="2:13">
      <c r="B11" s="6"/>
      <c r="C11" s="7"/>
      <c r="D11" s="8">
        <f t="shared" si="0"/>
        <v>0</v>
      </c>
      <c r="E11" s="25" t="e">
        <f t="shared" si="1"/>
        <v>#DIV/0!</v>
      </c>
      <c r="F11" s="25">
        <f>SIN(D11/180*3.1415927)/$C$3</f>
        <v>0</v>
      </c>
      <c r="G11" s="26"/>
      <c r="H11" s="27"/>
      <c r="I11" s="27"/>
      <c r="J11" s="26"/>
      <c r="K11" s="32"/>
      <c r="L11" s="33" t="e">
        <f t="shared" si="2"/>
        <v>#DIV/0!</v>
      </c>
      <c r="M11" s="37" t="e">
        <f t="shared" si="3"/>
        <v>#DIV/0!</v>
      </c>
    </row>
    <row r="12" s="1" customFormat="1" spans="2:13">
      <c r="B12" s="6"/>
      <c r="C12" s="7"/>
      <c r="D12" s="8">
        <f t="shared" si="0"/>
        <v>0</v>
      </c>
      <c r="E12" s="25" t="e">
        <f t="shared" si="1"/>
        <v>#DIV/0!</v>
      </c>
      <c r="F12" s="25">
        <f>SIN(D12/180*3.1415927)/$C$3</f>
        <v>0</v>
      </c>
      <c r="G12" s="26"/>
      <c r="H12" s="27"/>
      <c r="I12" s="27"/>
      <c r="J12" s="26"/>
      <c r="K12" s="32"/>
      <c r="L12" s="33" t="e">
        <f t="shared" si="2"/>
        <v>#DIV/0!</v>
      </c>
      <c r="M12" s="37" t="e">
        <f t="shared" si="3"/>
        <v>#DIV/0!</v>
      </c>
    </row>
    <row r="13" s="1" customFormat="1" spans="2:13">
      <c r="B13" s="6"/>
      <c r="C13" s="7"/>
      <c r="D13" s="8">
        <f t="shared" si="0"/>
        <v>0</v>
      </c>
      <c r="E13" s="25" t="e">
        <f t="shared" si="1"/>
        <v>#DIV/0!</v>
      </c>
      <c r="F13" s="25">
        <f>SIN(D13/180*3.1415927)/$C$3</f>
        <v>0</v>
      </c>
      <c r="G13" s="26"/>
      <c r="H13" s="27"/>
      <c r="I13" s="27"/>
      <c r="J13" s="26"/>
      <c r="K13" s="32"/>
      <c r="L13" s="33" t="e">
        <f t="shared" si="2"/>
        <v>#DIV/0!</v>
      </c>
      <c r="M13" s="37" t="e">
        <f t="shared" si="3"/>
        <v>#DIV/0!</v>
      </c>
    </row>
    <row r="14" s="1" customFormat="1" spans="2:13">
      <c r="B14" s="6"/>
      <c r="C14" s="7"/>
      <c r="D14" s="8">
        <f t="shared" si="0"/>
        <v>0</v>
      </c>
      <c r="E14" s="25" t="e">
        <f t="shared" si="1"/>
        <v>#DIV/0!</v>
      </c>
      <c r="F14" s="25">
        <f>SIN(D14/180*3.1415927)/$C$3</f>
        <v>0</v>
      </c>
      <c r="G14" s="26"/>
      <c r="H14" s="27"/>
      <c r="I14" s="27"/>
      <c r="J14" s="26"/>
      <c r="K14" s="32"/>
      <c r="L14" s="33" t="e">
        <f t="shared" si="2"/>
        <v>#DIV/0!</v>
      </c>
      <c r="M14" s="37" t="e">
        <f t="shared" si="3"/>
        <v>#DIV/0!</v>
      </c>
    </row>
    <row r="15" s="1" customFormat="1" ht="18" spans="2:13">
      <c r="B15" s="9"/>
      <c r="C15" s="10"/>
      <c r="D15" s="11">
        <f t="shared" si="0"/>
        <v>0</v>
      </c>
      <c r="E15" s="28" t="e">
        <f t="shared" si="1"/>
        <v>#DIV/0!</v>
      </c>
      <c r="F15" s="28">
        <f>SIN(D15/180*3.1415927)/$C$3</f>
        <v>0</v>
      </c>
      <c r="G15" s="29"/>
      <c r="H15" s="30"/>
      <c r="I15" s="30"/>
      <c r="J15" s="29"/>
      <c r="K15" s="34"/>
      <c r="L15" s="35" t="e">
        <f t="shared" si="2"/>
        <v>#DIV/0!</v>
      </c>
      <c r="M15" s="38" t="e">
        <f t="shared" si="3"/>
        <v>#DIV/0!</v>
      </c>
    </row>
    <row r="16" s="1" customFormat="1" spans="3:14">
      <c r="C16" s="12" t="s">
        <v>15</v>
      </c>
      <c r="D16" s="12"/>
      <c r="E16" s="12"/>
      <c r="F16" s="15" t="s">
        <v>16</v>
      </c>
      <c r="G16" s="15"/>
      <c r="H16" s="15"/>
      <c r="I16" s="15"/>
      <c r="J16" s="15"/>
      <c r="K16" s="15"/>
      <c r="L16" s="15"/>
      <c r="M16" s="15"/>
      <c r="N16" s="15"/>
    </row>
    <row r="17" s="1" customFormat="1" ht="18" spans="3:6">
      <c r="C17" s="1" t="s">
        <v>17</v>
      </c>
      <c r="D17" s="13" t="s">
        <v>18</v>
      </c>
      <c r="E17" s="13"/>
      <c r="F17" s="13"/>
    </row>
    <row r="18" s="1" customFormat="1" spans="3:11">
      <c r="C18" s="1" t="s">
        <v>8</v>
      </c>
      <c r="D18" s="13" t="s">
        <v>19</v>
      </c>
      <c r="E18" s="13"/>
      <c r="F18" s="13"/>
      <c r="G18" s="13"/>
      <c r="H18" s="13"/>
      <c r="I18" s="13"/>
      <c r="J18" s="13"/>
      <c r="K18" s="13"/>
    </row>
    <row r="19" s="1" customFormat="1" spans="3:11">
      <c r="C19" s="14" t="s">
        <v>11</v>
      </c>
      <c r="D19" s="15" t="s">
        <v>20</v>
      </c>
      <c r="E19" s="15"/>
      <c r="F19" s="15"/>
      <c r="G19" s="15"/>
      <c r="H19" s="15"/>
      <c r="I19" s="15"/>
      <c r="J19" s="15"/>
      <c r="K19" s="15"/>
    </row>
    <row r="20" s="1" customFormat="1" spans="3:11">
      <c r="C20" s="1" t="s">
        <v>12</v>
      </c>
      <c r="D20" s="13" t="s">
        <v>21</v>
      </c>
      <c r="E20" s="13"/>
      <c r="F20" s="13"/>
      <c r="G20" s="13"/>
      <c r="H20" s="13"/>
      <c r="I20" s="13"/>
      <c r="J20" s="13"/>
      <c r="K20" s="13"/>
    </row>
    <row r="21" s="1" customFormat="1" spans="3:11">
      <c r="C21" s="40" t="s">
        <v>14</v>
      </c>
      <c r="D21" s="13" t="s">
        <v>22</v>
      </c>
      <c r="E21" s="13"/>
      <c r="F21" s="13"/>
      <c r="G21" s="13"/>
      <c r="H21" s="13"/>
      <c r="I21" s="13"/>
      <c r="J21" s="13"/>
      <c r="K21" s="13"/>
    </row>
    <row r="23" s="1" customFormat="1" spans="2:7">
      <c r="B23" s="13"/>
      <c r="C23" s="13"/>
      <c r="D23" s="13"/>
      <c r="E23" s="13"/>
      <c r="F23" s="13"/>
      <c r="G23" s="13"/>
    </row>
    <row r="24" s="1" customFormat="1" spans="2:7">
      <c r="B24" s="13"/>
      <c r="C24" s="13"/>
      <c r="D24" s="13"/>
      <c r="E24" s="13"/>
      <c r="F24" s="13"/>
      <c r="G24" s="13"/>
    </row>
    <row r="25" s="1" customFormat="1" ht="18" spans="2:7">
      <c r="B25" s="13"/>
      <c r="C25" s="41"/>
      <c r="D25" s="42"/>
      <c r="E25" s="13"/>
      <c r="F25" s="13"/>
      <c r="G25" s="13"/>
    </row>
    <row r="26" s="1" customFormat="1" spans="2:7">
      <c r="B26" s="13"/>
      <c r="C26" s="42"/>
      <c r="D26" s="42"/>
      <c r="E26" s="13"/>
      <c r="F26" s="13"/>
      <c r="G26" s="13"/>
    </row>
    <row r="27" s="1" customFormat="1" spans="2:7">
      <c r="B27" s="13"/>
      <c r="C27" s="42"/>
      <c r="D27" s="42"/>
      <c r="E27" s="13"/>
      <c r="F27" s="13"/>
      <c r="G27" s="13"/>
    </row>
    <row r="28" s="1" customFormat="1" spans="2:7">
      <c r="B28" s="13"/>
      <c r="C28" s="42"/>
      <c r="D28" s="42"/>
      <c r="E28" s="13"/>
      <c r="F28" s="13"/>
      <c r="G28" s="13"/>
    </row>
    <row r="29" s="1" customFormat="1" spans="2:7">
      <c r="B29" s="13"/>
      <c r="C29" s="42"/>
      <c r="D29" s="42"/>
      <c r="E29" s="13"/>
      <c r="F29" s="13"/>
      <c r="G29" s="13"/>
    </row>
    <row r="30" s="1" customFormat="1" spans="2:7">
      <c r="B30" s="13"/>
      <c r="C30" s="42"/>
      <c r="D30" s="42"/>
      <c r="E30" s="13"/>
      <c r="F30" s="13"/>
      <c r="G30" s="13"/>
    </row>
    <row r="31" s="1" customFormat="1" spans="2:7">
      <c r="B31" s="13"/>
      <c r="C31" s="42"/>
      <c r="D31" s="42"/>
      <c r="E31" s="13"/>
      <c r="F31" s="13"/>
      <c r="G31" s="13"/>
    </row>
    <row r="32" s="1" customFormat="1" spans="2:7">
      <c r="B32" s="13"/>
      <c r="C32" s="42"/>
      <c r="D32" s="42"/>
      <c r="E32" s="13"/>
      <c r="F32" s="13"/>
      <c r="G32" s="13"/>
    </row>
    <row r="33" s="1" customFormat="1" spans="2:7">
      <c r="B33" s="13"/>
      <c r="C33" s="42"/>
      <c r="D33" s="42"/>
      <c r="E33" s="13"/>
      <c r="F33" s="13"/>
      <c r="G33" s="13"/>
    </row>
    <row r="34" s="1" customFormat="1" spans="2:7">
      <c r="B34" s="13"/>
      <c r="C34" s="42"/>
      <c r="D34" s="42"/>
      <c r="E34" s="13"/>
      <c r="F34" s="13"/>
      <c r="G34" s="13"/>
    </row>
    <row r="35" s="1" customFormat="1" spans="2:7">
      <c r="B35" s="13"/>
      <c r="C35" s="42"/>
      <c r="D35" s="42"/>
      <c r="E35" s="13"/>
      <c r="F35" s="13"/>
      <c r="G35" s="13"/>
    </row>
    <row r="36" s="1" customFormat="1" spans="2:7">
      <c r="B36" s="13"/>
      <c r="C36" s="42"/>
      <c r="D36" s="42"/>
      <c r="E36" s="13"/>
      <c r="F36" s="13"/>
      <c r="G36" s="13"/>
    </row>
    <row r="37" s="1" customFormat="1" spans="2:7">
      <c r="B37" s="13"/>
      <c r="C37" s="42"/>
      <c r="D37" s="42"/>
      <c r="E37" s="13"/>
      <c r="F37" s="13"/>
      <c r="G37" s="13"/>
    </row>
    <row r="38" s="1" customFormat="1" spans="2:7">
      <c r="B38" s="13"/>
      <c r="C38" s="42"/>
      <c r="D38" s="42"/>
      <c r="E38" s="13"/>
      <c r="F38" s="13"/>
      <c r="G38" s="13"/>
    </row>
    <row r="39" spans="2:7">
      <c r="B39" s="13"/>
      <c r="C39" s="13"/>
      <c r="D39" s="13"/>
      <c r="E39" s="13"/>
      <c r="F39" s="13"/>
      <c r="G39" s="13"/>
    </row>
  </sheetData>
  <mergeCells count="8">
    <mergeCell ref="E2:I2"/>
    <mergeCell ref="C16:E16"/>
    <mergeCell ref="F16:N16"/>
    <mergeCell ref="D17:F17"/>
    <mergeCell ref="D18:K18"/>
    <mergeCell ref="D19:K19"/>
    <mergeCell ref="D20:K20"/>
    <mergeCell ref="D21:K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38"/>
  <sheetViews>
    <sheetView topLeftCell="A3" workbookViewId="0">
      <selection activeCell="C16" sqref="C16:E16"/>
    </sheetView>
  </sheetViews>
  <sheetFormatPr defaultColWidth="9.14285714285714" defaultRowHeight="17.25"/>
  <cols>
    <col min="1" max="1" width="2.28571428571429" style="1" customWidth="1"/>
    <col min="2" max="2" width="4.42857142857143" style="1" customWidth="1"/>
    <col min="3" max="3" width="12" style="1" customWidth="1"/>
    <col min="4" max="4" width="9.28571428571429" style="1" customWidth="1"/>
    <col min="5" max="5" width="9.42857142857143" style="1" customWidth="1"/>
    <col min="6" max="6" width="11.2857142857143" style="1" customWidth="1"/>
    <col min="7" max="7" width="6.71428571428571" style="1" customWidth="1"/>
    <col min="8" max="9" width="7.28571428571429" style="1" customWidth="1"/>
    <col min="10" max="10" width="9.28571428571429" style="1" customWidth="1"/>
    <col min="11" max="11" width="3.85714285714286" style="1" customWidth="1"/>
    <col min="12" max="12" width="9.14285714285714" style="1" customWidth="1"/>
    <col min="13" max="13" width="12.1428571428571" style="1" customWidth="1"/>
    <col min="14" max="16384" width="9.14285714285714" style="1"/>
  </cols>
  <sheetData>
    <row r="2" s="1" customFormat="1" spans="5:7">
      <c r="E2" s="13" t="s">
        <v>23</v>
      </c>
      <c r="F2" s="13"/>
      <c r="G2" s="13"/>
    </row>
    <row r="3" s="1" customFormat="1" ht="18" spans="2:3">
      <c r="B3" s="2" t="s">
        <v>1</v>
      </c>
      <c r="C3" s="1">
        <v>1.54056</v>
      </c>
    </row>
    <row r="4" s="1" customFormat="1" ht="18"/>
    <row r="5" s="1" customFormat="1" ht="18" spans="2:13">
      <c r="B5" s="3" t="s">
        <v>3</v>
      </c>
      <c r="C5" s="4" t="s">
        <v>24</v>
      </c>
      <c r="D5" s="5" t="s">
        <v>25</v>
      </c>
      <c r="E5" s="22" t="s">
        <v>6</v>
      </c>
      <c r="F5" s="23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2" t="s">
        <v>12</v>
      </c>
      <c r="L5" s="31" t="s">
        <v>13</v>
      </c>
      <c r="M5" s="36" t="s">
        <v>14</v>
      </c>
    </row>
    <row r="6" s="1" customFormat="1" spans="2:13">
      <c r="B6" s="6" t="s">
        <v>26</v>
      </c>
      <c r="C6" s="7">
        <v>24.5024</v>
      </c>
      <c r="D6" s="8">
        <f t="shared" ref="D6:D10" si="0">C6/2</f>
        <v>12.2512</v>
      </c>
      <c r="E6" s="25">
        <f t="shared" ref="E6:E15" si="1">(1+COS(C6/180*3.1415927)*COS(C6/180*3.1415927))/COS(D6/180*3.1415927)/SIN(D6/180*3.1415927)/SIN(D6/180*3.1415927)</f>
        <v>41.5429400671017</v>
      </c>
      <c r="F6" s="25">
        <f>SIN(D6/180*3.1415927)/$C$3</f>
        <v>0.137740913873648</v>
      </c>
      <c r="G6" s="26">
        <v>21.492</v>
      </c>
      <c r="H6" s="27"/>
      <c r="I6" s="27">
        <v>0</v>
      </c>
      <c r="J6" s="26">
        <f t="shared" ref="J6:J15" si="2">I6*G6*G6</f>
        <v>0</v>
      </c>
      <c r="K6" s="32">
        <v>6</v>
      </c>
      <c r="L6" s="33">
        <f t="shared" ref="L6:L15" si="3">E6*J6*K6</f>
        <v>0</v>
      </c>
      <c r="M6" s="37">
        <f>L6/$L$8*100</f>
        <v>0</v>
      </c>
    </row>
    <row r="7" s="1" customFormat="1" spans="2:13">
      <c r="B7" s="6" t="s">
        <v>27</v>
      </c>
      <c r="C7" s="7">
        <v>34.9265</v>
      </c>
      <c r="D7" s="8">
        <f t="shared" si="0"/>
        <v>17.46325</v>
      </c>
      <c r="E7" s="25">
        <f t="shared" si="1"/>
        <v>19.4657072674824</v>
      </c>
      <c r="F7" s="25">
        <f>SIN(D7/180*3.1415927)/$C$3</f>
        <v>0.194795411945331</v>
      </c>
      <c r="G7" s="26">
        <v>19.12</v>
      </c>
      <c r="H7" s="27"/>
      <c r="I7" s="27">
        <v>0</v>
      </c>
      <c r="J7" s="26">
        <f t="shared" si="2"/>
        <v>0</v>
      </c>
      <c r="K7" s="32">
        <v>12</v>
      </c>
      <c r="L7" s="33">
        <f t="shared" si="3"/>
        <v>0</v>
      </c>
      <c r="M7" s="37">
        <f>L7/$L$8*100</f>
        <v>0</v>
      </c>
    </row>
    <row r="8" s="1" customFormat="1" spans="2:13">
      <c r="B8" s="6" t="s">
        <v>28</v>
      </c>
      <c r="C8" s="7">
        <v>43.1278</v>
      </c>
      <c r="D8" s="8">
        <f t="shared" si="0"/>
        <v>21.5639</v>
      </c>
      <c r="E8" s="25">
        <f t="shared" si="1"/>
        <v>12.1997494822954</v>
      </c>
      <c r="F8" s="25">
        <f>SIN(D8/180*3.1415927)/$C$3</f>
        <v>0.238574717157055</v>
      </c>
      <c r="G8" s="26">
        <v>17.62</v>
      </c>
      <c r="H8" s="27"/>
      <c r="I8" s="27">
        <v>4</v>
      </c>
      <c r="J8" s="26">
        <f t="shared" si="2"/>
        <v>1241.8576</v>
      </c>
      <c r="K8" s="32">
        <v>8</v>
      </c>
      <c r="L8" s="33">
        <f t="shared" si="3"/>
        <v>121202.812901477</v>
      </c>
      <c r="M8" s="37">
        <f t="shared" ref="M8:M15" si="4">L8/$L$8*100</f>
        <v>100</v>
      </c>
    </row>
    <row r="9" s="1" customFormat="1" spans="2:13">
      <c r="B9" s="6" t="s">
        <v>29</v>
      </c>
      <c r="C9" s="7">
        <v>50.255</v>
      </c>
      <c r="D9" s="8">
        <f t="shared" si="0"/>
        <v>25.1275</v>
      </c>
      <c r="E9" s="25">
        <f t="shared" si="1"/>
        <v>8.62968455642743</v>
      </c>
      <c r="F9" s="25">
        <f>SIN(D9/180*3.1415927)/$C$3</f>
        <v>0.275636146307241</v>
      </c>
      <c r="G9" s="26">
        <v>16.41</v>
      </c>
      <c r="H9" s="27"/>
      <c r="I9" s="27">
        <v>4</v>
      </c>
      <c r="J9" s="26">
        <f t="shared" si="2"/>
        <v>1077.1524</v>
      </c>
      <c r="K9" s="32">
        <v>6</v>
      </c>
      <c r="L9" s="33">
        <f t="shared" si="3"/>
        <v>55772.9125871924</v>
      </c>
      <c r="M9" s="37">
        <f t="shared" si="4"/>
        <v>46.0161866313525</v>
      </c>
    </row>
    <row r="10" s="1" customFormat="1" spans="2:13">
      <c r="B10" s="6" t="s">
        <v>30</v>
      </c>
      <c r="C10" s="7">
        <v>56.652</v>
      </c>
      <c r="D10" s="8">
        <f t="shared" si="0"/>
        <v>28.326</v>
      </c>
      <c r="E10" s="25">
        <f t="shared" si="1"/>
        <v>6.57073756586757</v>
      </c>
      <c r="F10" s="25">
        <f>SIN(D10/180*3.1415927)/$C$3</f>
        <v>0.307996906708526</v>
      </c>
      <c r="G10" s="26">
        <v>15.42</v>
      </c>
      <c r="H10" s="27"/>
      <c r="I10" s="27">
        <v>0</v>
      </c>
      <c r="J10" s="26">
        <f t="shared" si="2"/>
        <v>0</v>
      </c>
      <c r="K10" s="32">
        <v>24</v>
      </c>
      <c r="L10" s="33">
        <f t="shared" si="3"/>
        <v>0</v>
      </c>
      <c r="M10" s="37">
        <f t="shared" si="4"/>
        <v>0</v>
      </c>
    </row>
    <row r="11" s="1" customFormat="1" spans="2:13">
      <c r="B11" s="6" t="s">
        <v>31</v>
      </c>
      <c r="C11" s="7">
        <v>62.635</v>
      </c>
      <c r="D11" s="8">
        <f t="shared" ref="D11:D15" si="5">C11/2</f>
        <v>31.3175</v>
      </c>
      <c r="E11" s="25">
        <f t="shared" si="1"/>
        <v>5.24803328553125</v>
      </c>
      <c r="F11" s="25">
        <f>SIN(D11/180*3.1415927)/$C$3</f>
        <v>0.337396838902324</v>
      </c>
      <c r="G11" s="26">
        <v>14.74</v>
      </c>
      <c r="H11" s="27"/>
      <c r="I11" s="27">
        <v>0</v>
      </c>
      <c r="J11" s="26">
        <f t="shared" si="2"/>
        <v>0</v>
      </c>
      <c r="K11" s="32">
        <v>24</v>
      </c>
      <c r="L11" s="33">
        <f t="shared" si="3"/>
        <v>0</v>
      </c>
      <c r="M11" s="37">
        <f t="shared" si="4"/>
        <v>0</v>
      </c>
    </row>
    <row r="12" s="1" customFormat="1" spans="2:13">
      <c r="B12" s="6" t="s">
        <v>32</v>
      </c>
      <c r="C12" s="7">
        <v>73.767</v>
      </c>
      <c r="D12" s="8">
        <f t="shared" si="5"/>
        <v>36.8835</v>
      </c>
      <c r="E12" s="25">
        <f t="shared" si="1"/>
        <v>3.74185640006873</v>
      </c>
      <c r="F12" s="25">
        <f>SIN(D12/180*3.1415927)/$C$3</f>
        <v>0.389592041458368</v>
      </c>
      <c r="G12" s="26">
        <v>13.54</v>
      </c>
      <c r="H12" s="27"/>
      <c r="I12" s="27">
        <v>4</v>
      </c>
      <c r="J12" s="26">
        <f t="shared" si="2"/>
        <v>733.3264</v>
      </c>
      <c r="K12" s="32">
        <v>12</v>
      </c>
      <c r="L12" s="33">
        <f t="shared" si="3"/>
        <v>32928.0249981523</v>
      </c>
      <c r="M12" s="37">
        <f t="shared" si="4"/>
        <v>27.1677069284843</v>
      </c>
    </row>
    <row r="13" s="1" customFormat="1" spans="2:13">
      <c r="B13" s="6" t="s">
        <v>33</v>
      </c>
      <c r="C13" s="7">
        <v>79.0768</v>
      </c>
      <c r="D13" s="8">
        <f t="shared" si="5"/>
        <v>39.5384</v>
      </c>
      <c r="E13" s="25">
        <f t="shared" si="1"/>
        <v>3.31457847561159</v>
      </c>
      <c r="F13" s="25">
        <f>SIN(D13/180*3.1415927)/$C$3</f>
        <v>0.413223264919671</v>
      </c>
      <c r="G13" s="26">
        <v>13.08</v>
      </c>
      <c r="H13" s="27"/>
      <c r="I13" s="27">
        <v>0</v>
      </c>
      <c r="J13" s="26">
        <f t="shared" si="2"/>
        <v>0</v>
      </c>
      <c r="K13" s="32">
        <v>24</v>
      </c>
      <c r="L13" s="33">
        <f t="shared" si="3"/>
        <v>0</v>
      </c>
      <c r="M13" s="37">
        <f t="shared" si="4"/>
        <v>0</v>
      </c>
    </row>
    <row r="14" s="1" customFormat="1" spans="2:13">
      <c r="B14" s="6" t="s">
        <v>34</v>
      </c>
      <c r="C14" s="7">
        <v>84.2932</v>
      </c>
      <c r="D14" s="8">
        <f t="shared" si="5"/>
        <v>42.1466</v>
      </c>
      <c r="E14" s="25">
        <f t="shared" si="1"/>
        <v>3.02495636392629</v>
      </c>
      <c r="F14" s="25">
        <f>SIN(D14/180*3.1415927)/$C$3</f>
        <v>0.435575291805824</v>
      </c>
      <c r="G14" s="26">
        <v>12.69</v>
      </c>
      <c r="H14" s="27"/>
      <c r="I14" s="27">
        <v>0</v>
      </c>
      <c r="J14" s="26">
        <f t="shared" si="2"/>
        <v>0</v>
      </c>
      <c r="K14" s="32">
        <v>24</v>
      </c>
      <c r="L14" s="33">
        <f t="shared" si="3"/>
        <v>0</v>
      </c>
      <c r="M14" s="37">
        <f t="shared" si="4"/>
        <v>0</v>
      </c>
    </row>
    <row r="15" s="1" customFormat="1" ht="18" spans="2:13">
      <c r="B15" s="9" t="s">
        <v>35</v>
      </c>
      <c r="C15" s="10">
        <v>89.463</v>
      </c>
      <c r="D15" s="11">
        <f t="shared" si="5"/>
        <v>44.7315</v>
      </c>
      <c r="E15" s="28">
        <f t="shared" si="1"/>
        <v>2.8421498482486</v>
      </c>
      <c r="F15" s="28">
        <f>SIN(D15/180*3.1415927)/$C$3</f>
        <v>0.456837375436405</v>
      </c>
      <c r="G15" s="29">
        <v>12.33</v>
      </c>
      <c r="H15" s="30"/>
      <c r="I15" s="30">
        <v>4</v>
      </c>
      <c r="J15" s="29">
        <f t="shared" si="2"/>
        <v>608.1156</v>
      </c>
      <c r="K15" s="34">
        <v>24</v>
      </c>
      <c r="L15" s="35">
        <f t="shared" si="3"/>
        <v>41480.5358461825</v>
      </c>
      <c r="M15" s="38">
        <f t="shared" si="4"/>
        <v>34.2240702613901</v>
      </c>
    </row>
    <row r="16" s="1" customFormat="1" spans="3:14">
      <c r="C16" s="12" t="s">
        <v>15</v>
      </c>
      <c r="D16" s="12"/>
      <c r="E16" s="12"/>
      <c r="F16" s="15" t="s">
        <v>16</v>
      </c>
      <c r="G16" s="15"/>
      <c r="H16" s="15"/>
      <c r="I16" s="15"/>
      <c r="J16" s="15"/>
      <c r="K16" s="15"/>
      <c r="L16" s="15"/>
      <c r="M16" s="15"/>
      <c r="N16" s="15"/>
    </row>
    <row r="17" s="1" customFormat="1" ht="18" spans="3:6">
      <c r="C17" s="1" t="s">
        <v>17</v>
      </c>
      <c r="D17" s="13" t="s">
        <v>18</v>
      </c>
      <c r="E17" s="13"/>
      <c r="F17" s="13"/>
    </row>
    <row r="18" s="1" customFormat="1" spans="3:11">
      <c r="C18" s="1" t="s">
        <v>8</v>
      </c>
      <c r="D18" s="13" t="s">
        <v>19</v>
      </c>
      <c r="E18" s="13"/>
      <c r="F18" s="13"/>
      <c r="G18" s="13"/>
      <c r="H18" s="13"/>
      <c r="I18" s="13"/>
      <c r="J18" s="13"/>
      <c r="K18" s="13"/>
    </row>
    <row r="19" s="1" customFormat="1" spans="3:11">
      <c r="C19" s="14" t="s">
        <v>11</v>
      </c>
      <c r="D19" s="15" t="s">
        <v>20</v>
      </c>
      <c r="E19" s="15"/>
      <c r="F19" s="15"/>
      <c r="G19" s="15"/>
      <c r="H19" s="15"/>
      <c r="I19" s="15"/>
      <c r="J19" s="15"/>
      <c r="K19" s="15"/>
    </row>
    <row r="20" s="1" customFormat="1" spans="3:11">
      <c r="C20" s="1" t="s">
        <v>12</v>
      </c>
      <c r="D20" s="13" t="s">
        <v>21</v>
      </c>
      <c r="E20" s="13"/>
      <c r="F20" s="13"/>
      <c r="G20" s="13"/>
      <c r="H20" s="13"/>
      <c r="I20" s="13"/>
      <c r="J20" s="13"/>
      <c r="K20" s="13"/>
    </row>
    <row r="21" spans="3:11">
      <c r="C21" s="1" t="s">
        <v>14</v>
      </c>
      <c r="D21" s="13" t="s">
        <v>36</v>
      </c>
      <c r="E21" s="13"/>
      <c r="F21" s="13"/>
      <c r="G21" s="13"/>
      <c r="H21" s="13"/>
      <c r="I21" s="13"/>
      <c r="J21" s="13"/>
      <c r="K21" s="13"/>
    </row>
    <row r="24" ht="18" spans="3:7">
      <c r="C24" s="13" t="s">
        <v>37</v>
      </c>
      <c r="D24" s="13"/>
      <c r="E24" s="13"/>
      <c r="F24" s="13"/>
      <c r="G24" s="13"/>
    </row>
    <row r="25" ht="18" spans="3:4">
      <c r="C25" s="16" t="s">
        <v>38</v>
      </c>
      <c r="D25" s="17" t="s">
        <v>8</v>
      </c>
    </row>
    <row r="26" spans="3:4">
      <c r="C26" s="18">
        <v>0</v>
      </c>
      <c r="D26" s="19">
        <v>26</v>
      </c>
    </row>
    <row r="27" spans="3:4">
      <c r="C27" s="18">
        <v>0.1</v>
      </c>
      <c r="D27" s="19">
        <v>23.1</v>
      </c>
    </row>
    <row r="28" spans="3:4">
      <c r="C28" s="18">
        <v>0.2</v>
      </c>
      <c r="D28" s="19">
        <v>18.9</v>
      </c>
    </row>
    <row r="29" spans="3:4">
      <c r="C29" s="18">
        <v>0.3</v>
      </c>
      <c r="D29" s="19">
        <v>15.6</v>
      </c>
    </row>
    <row r="30" spans="3:4">
      <c r="C30" s="18">
        <v>0.4</v>
      </c>
      <c r="D30" s="19">
        <v>13.3</v>
      </c>
    </row>
    <row r="31" spans="3:4">
      <c r="C31" s="18">
        <v>0.5</v>
      </c>
      <c r="D31" s="19">
        <v>11.6</v>
      </c>
    </row>
    <row r="32" spans="3:4">
      <c r="C32" s="18">
        <v>0.6</v>
      </c>
      <c r="D32" s="19">
        <v>10.2</v>
      </c>
    </row>
    <row r="33" spans="3:4">
      <c r="C33" s="18">
        <v>0.7</v>
      </c>
      <c r="D33" s="19">
        <v>8.9</v>
      </c>
    </row>
    <row r="34" spans="3:4">
      <c r="C34" s="18">
        <v>0.8</v>
      </c>
      <c r="D34" s="19">
        <v>7.9</v>
      </c>
    </row>
    <row r="35" spans="3:4">
      <c r="C35" s="18">
        <v>0.9</v>
      </c>
      <c r="D35" s="19">
        <v>7</v>
      </c>
    </row>
    <row r="36" spans="3:4">
      <c r="C36" s="18">
        <v>1</v>
      </c>
      <c r="D36" s="19">
        <v>6.3</v>
      </c>
    </row>
    <row r="37" spans="3:4">
      <c r="C37" s="18">
        <v>1.1</v>
      </c>
      <c r="D37" s="19">
        <v>5.7</v>
      </c>
    </row>
    <row r="38" ht="18" spans="3:4">
      <c r="C38" s="20">
        <v>1.2</v>
      </c>
      <c r="D38" s="21">
        <v>5.2</v>
      </c>
    </row>
  </sheetData>
  <mergeCells count="9">
    <mergeCell ref="E2:G2"/>
    <mergeCell ref="C16:E16"/>
    <mergeCell ref="F16:N16"/>
    <mergeCell ref="D17:F17"/>
    <mergeCell ref="D18:K18"/>
    <mergeCell ref="D19:K19"/>
    <mergeCell ref="D20:K20"/>
    <mergeCell ref="D21:K21"/>
    <mergeCell ref="C24:G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計算用</vt:lpstr>
      <vt:lpstr>FCC鉄の例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miyamura</dc:creator>
  <cp:lastModifiedBy>miyamura</cp:lastModifiedBy>
  <dcterms:created xsi:type="dcterms:W3CDTF">2022-07-14T06:31:00Z</dcterms:created>
  <cp:lastPrinted>2022-07-13T22:18:00Z</cp:lastPrinted>
  <dcterms:modified xsi:type="dcterms:W3CDTF">2023-07-04T17:03:15Z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1041-11.1.0.9505</vt:lpwstr>
  </property>
</Properties>
</file>